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AA_Hocke_Karel_Pracovní_data\S-B_2025\Bytíz expozice\04_08_2025- dělení - úpravy\Osobonákladní výtah - dodávka a montáž\"/>
    </mc:Choice>
  </mc:AlternateContent>
  <xr:revisionPtr revIDLastSave="0" documentId="8_{A9112512-C4CC-4EC3-8F45-12782BFC719B}" xr6:coauthVersionLast="36" xr6:coauthVersionMax="36" xr10:uidLastSave="{00000000-0000-0000-0000-000000000000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3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0301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0301 Pol'!$A$1:$Y$62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I8" i="12" s="1"/>
  <c r="K9" i="12"/>
  <c r="K8" i="12" s="1"/>
  <c r="M9" i="12"/>
  <c r="O9" i="12"/>
  <c r="Q9" i="12"/>
  <c r="V9" i="12"/>
  <c r="G36" i="12"/>
  <c r="M36" i="12" s="1"/>
  <c r="I36" i="12"/>
  <c r="K36" i="12"/>
  <c r="O36" i="12"/>
  <c r="O8" i="12" s="1"/>
  <c r="Q36" i="12"/>
  <c r="Q8" i="12" s="1"/>
  <c r="V36" i="12"/>
  <c r="V8" i="12" s="1"/>
  <c r="G37" i="12"/>
  <c r="M37" i="12" s="1"/>
  <c r="I37" i="12"/>
  <c r="K37" i="12"/>
  <c r="O37" i="12"/>
  <c r="Q37" i="12"/>
  <c r="V37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AE52" i="12"/>
  <c r="F41" i="1" s="1"/>
  <c r="I20" i="1"/>
  <c r="I19" i="1"/>
  <c r="I17" i="1"/>
  <c r="I16" i="1"/>
  <c r="G8" i="12" l="1"/>
  <c r="I49" i="1" s="1"/>
  <c r="I18" i="1" s="1"/>
  <c r="I21" i="1" s="1"/>
  <c r="F39" i="1"/>
  <c r="F40" i="1"/>
  <c r="M8" i="12"/>
  <c r="AF52" i="12"/>
  <c r="J28" i="1"/>
  <c r="J26" i="1"/>
  <c r="G38" i="1"/>
  <c r="F38" i="1"/>
  <c r="J23" i="1"/>
  <c r="J24" i="1"/>
  <c r="J25" i="1"/>
  <c r="J27" i="1"/>
  <c r="E24" i="1"/>
  <c r="E26" i="1"/>
  <c r="G52" i="12" l="1"/>
  <c r="I50" i="1"/>
  <c r="J49" i="1" s="1"/>
  <c r="J50" i="1" s="1"/>
  <c r="G41" i="1"/>
  <c r="H41" i="1" s="1"/>
  <c r="I41" i="1" s="1"/>
  <c r="G40" i="1"/>
  <c r="G39" i="1"/>
  <c r="H40" i="1"/>
  <c r="I40" i="1" s="1"/>
  <c r="F42" i="1"/>
  <c r="H39" i="1"/>
  <c r="H42" i="1" s="1"/>
  <c r="G23" i="1" l="1"/>
  <c r="A23" i="1" s="1"/>
  <c r="G42" i="1"/>
  <c r="G25" i="1" s="1"/>
  <c r="A25" i="1" s="1"/>
  <c r="I39" i="1"/>
  <c r="I42" i="1" s="1"/>
  <c r="G24" i="1"/>
  <c r="A24" i="1"/>
  <c r="J41" i="1" l="1"/>
  <c r="J40" i="1"/>
  <c r="J39" i="1"/>
  <c r="J42" i="1" s="1"/>
  <c r="G26" i="1"/>
  <c r="A27" i="1" s="1"/>
  <c r="A26" i="1"/>
  <c r="G28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Hocke</author>
  </authors>
  <commentList>
    <comment ref="S6" authorId="0" shapeId="0" xr:uid="{311B5841-5B19-4B4C-82FB-817486A17C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AD555B3-4CC0-4790-B864-564B8FF221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<sst xmlns="http://schemas.openxmlformats.org/spreadsheetml/2006/main" count="282" uniqueCount="170">
  <si>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</si>
  <si>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</si>
  <si>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</si>
  <si>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</si>
  <si>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</si>
  <si>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</si>
  <si>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</si>
  <si>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</si>
  <si>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</si>
  <si>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</si>
  <si>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</si>
  <si>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</si>
  <si>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</si>
  <si>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</si>
  <si>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</si>
  <si>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</si>
  <si>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</si>
  <si>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</si>
  <si>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</si>
  <si>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</si>
  <si>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</si>
  <si>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</si>
  <si>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</si>
  <si>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</si>
  <si>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</si>
  <si>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</si>
  <si>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</si>
  <si>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</si>
  <si>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</si>
  <si>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</si>
  <si>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</si>
  <si>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</si>
  <si>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</si>
  <si>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</si>
  <si>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</si>
  <si>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</si>
  <si>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</si>
  <si>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</si>
  <si>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</si>
  <si>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</si>
  <si>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</si>
  <si>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</si>
  <si>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</si>
  <si>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0301</t>
  </si>
  <si>
    <t>Osobonákladní výtah - dodávka a montáž</t>
  </si>
  <si>
    <t>03</t>
  </si>
  <si>
    <t>VÝTAH</t>
  </si>
  <si>
    <t>Objekt:</t>
  </si>
  <si>
    <t>Rozpočet:</t>
  </si>
  <si>
    <t>Velfl Josef, PaedDr.</t>
  </si>
  <si>
    <t>25-01_1</t>
  </si>
  <si>
    <t>STAVEBNÍ ÚPRAVY STROJOVNY a VYBUDOVÁNÍ EXPOZICE ŠTOLY</t>
  </si>
  <si>
    <t>Hornické muzeum Příbram, příspěvková organizace</t>
  </si>
  <si>
    <t>Náměstí Hynka Kličky 293</t>
  </si>
  <si>
    <t>Příbram VI</t>
  </si>
  <si>
    <t>26101</t>
  </si>
  <si>
    <t>00360121</t>
  </si>
  <si>
    <t>Ing. arch. Michal Hloupý</t>
  </si>
  <si>
    <t>Dr. E. Beneše 100</t>
  </si>
  <si>
    <t>Sedlec-Prčice - Sedlec</t>
  </si>
  <si>
    <t>25791</t>
  </si>
  <si>
    <t>02796759</t>
  </si>
  <si>
    <t xml:space="preserve">DLE VÝBĚROVÉHO ŘÍZENÍ  </t>
  </si>
  <si>
    <t>Stavba</t>
  </si>
  <si>
    <t>Celkem za stavbu</t>
  </si>
  <si>
    <t>CZK</t>
  </si>
  <si>
    <t>Rekapitulace dílů</t>
  </si>
  <si>
    <t>Typ dílu</t>
  </si>
  <si>
    <t>M33</t>
  </si>
  <si>
    <t>Montáže dopravních zařízení výtahy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</si>
  <si>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</si>
  <si>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</si>
  <si>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</si>
  <si>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</si>
  <si>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</si>
  <si>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</si>
  <si>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</si>
  <si>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</si>
  <si>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</si>
  <si>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</si>
  <si>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</si>
  <si>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</si>
  <si>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</si>
  <si>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</si>
  <si>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</si>
  <si>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</si>
  <si>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</si>
  <si>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</si>
  <si>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</si>
  <si>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</si>
  <si>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</si>
  <si>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</si>
  <si>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</si>
  <si>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</si>
  <si>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</si>
  <si>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</si>
  <si>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</si>
  <si>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</si>
  <si>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</si>
  <si>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</si>
  <si>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</si>
  <si>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</t>
  </si>
  <si>
    <t>Dodávka výtahu dle specifikace  dle TZ PD</t>
  </si>
  <si>
    <t>kpl</t>
  </si>
  <si>
    <t>Vlastní</t>
  </si>
  <si>
    <t>Indiv</t>
  </si>
  <si>
    <t>Práce</t>
  </si>
  <si>
    <t>Běžná</t>
  </si>
  <si>
    <t>POL1_</t>
  </si>
  <si>
    <t xml:space="preserve">Základní technické parametry výtahu: : </t>
  </si>
  <si>
    <t>VV</t>
  </si>
  <si>
    <t xml:space="preserve">Nosnost 1200 kg : </t>
  </si>
  <si>
    <t xml:space="preserve">Dopravní výška cca 8,6 m : </t>
  </si>
  <si>
    <t xml:space="preserve">Počet stanic 3 (1+2) kabina neprůchozí, elevace – 4, 0, +5 m : </t>
  </si>
  <si>
    <t xml:space="preserve">Rychlost zdvihu 35 m/min. : </t>
  </si>
  <si>
    <t xml:space="preserve">Pohonná jednotka 2 x 5,5 kW : </t>
  </si>
  <si>
    <t xml:space="preserve">Měnič frekvence 22 kW : </t>
  </si>
  <si>
    <t xml:space="preserve">Bezpečnostní zachycovač KZ3A : </t>
  </si>
  <si>
    <t xml:space="preserve">Zařízení proti přetížení ano : </t>
  </si>
  <si>
    <t xml:space="preserve">Výtahový komunikátor v kabině ano : </t>
  </si>
  <si>
    <t xml:space="preserve">Nouzové sjíždění ano : </t>
  </si>
  <si>
    <t xml:space="preserve">Ovládání výtahu Tlačítky z klece volbou příslušného patra. Déle je možné přivolat výtah : </t>
  </si>
  <si>
    <t xml:space="preserve">z každého nástupiště stisknutím tlačítka na patrovém ovladači : </t>
  </si>
  <si>
    <t xml:space="preserve">umístěným vedle patrových dveří v každém nástupišti. : </t>
  </si>
  <si>
    <t xml:space="preserve">Osvětlení výtahu V kabině je standardně provozní a nouzové osvětlení. Bude řešeno : </t>
  </si>
  <si>
    <t xml:space="preserve">s ohledem na přání zákazníka a s přihlédnutím k bezpečnostním : </t>
  </si>
  <si>
    <t xml:space="preserve">požadavkům ČSN – EN. Další osvětlení je v prostoru pohonné jednotky : </t>
  </si>
  <si>
    <t xml:space="preserve">nad kabinou a v prostoru základní stanice pod kabinou. Osvětlení : </t>
  </si>
  <si>
    <t xml:space="preserve">prostoru kolem výtahu, nebo v nástupištích není součástí dodávky : </t>
  </si>
  <si>
    <t>D+M : 1</t>
  </si>
  <si>
    <t xml:space="preserve">Není v této položce kalkulováno : </t>
  </si>
  <si>
    <t xml:space="preserve">Příprava a zbudování základové desky pod výtah. : </t>
  </si>
  <si>
    <t xml:space="preserve">Přístupové cesty pro instalaci výtahu na místo. : </t>
  </si>
  <si>
    <t xml:space="preserve">Příprava a zbudování nástupiště. Otvor pro osazení šachetních dveří. : </t>
  </si>
  <si>
    <t xml:space="preserve">Příprava kotevních míst a zajištění že konstrukce je schopna přenést zatížení od výtahu a kotevní síly. : </t>
  </si>
  <si>
    <t xml:space="preserve">Přívody el. energie, zemnícího vodiče včetně revizí. : </t>
  </si>
  <si>
    <t>R_3905809T00</t>
  </si>
  <si>
    <t>Spojení s místem trvalé obsluhy instalace bezdrátového komunikátoru, dodávka sim karty.</t>
  </si>
  <si>
    <t>R_3905810T00</t>
  </si>
  <si>
    <t xml:space="preserve">Zkušební zátěž pro zkoušky po montáži </t>
  </si>
  <si>
    <t xml:space="preserve">Zajištění normované zkušební zátěže dle požadavků konkrétního výrobce : </t>
  </si>
  <si>
    <t xml:space="preserve">a zkušební certifikující organizace včetně manipulace na místě stvby a dovoz a odvoz : </t>
  </si>
  <si>
    <t>1</t>
  </si>
  <si>
    <t>R_3905812T00</t>
  </si>
  <si>
    <t>Protokol o stanovení vnějších vlivů.</t>
  </si>
  <si>
    <t>soub</t>
  </si>
  <si>
    <t>R_3905813T00</t>
  </si>
  <si>
    <t xml:space="preserve">Doprava výroba –&gt; Hornické muzeum Příbram Bytíz </t>
  </si>
  <si>
    <t>soubor</t>
  </si>
  <si>
    <t>R_3905814T00</t>
  </si>
  <si>
    <t>Montáž výtahu</t>
  </si>
  <si>
    <t>R_3905815T00</t>
  </si>
  <si>
    <t xml:space="preserve">Posouzení shody  - certifikace </t>
  </si>
  <si>
    <t>130456029600R</t>
  </si>
  <si>
    <t>Vysokozdvižný vozík  3t</t>
  </si>
  <si>
    <t>Sh</t>
  </si>
  <si>
    <t>STROJ</t>
  </si>
  <si>
    <t>RTS 25/ II</t>
  </si>
  <si>
    <t>RTS 25/ I</t>
  </si>
  <si>
    <t>Stroj</t>
  </si>
  <si>
    <t>POL6_</t>
  </si>
  <si>
    <t>30</t>
  </si>
  <si>
    <t xml:space="preserve">Mechanizační prostředky pro složení nákladu, usazení výtahové jednotky a montáž. : </t>
  </si>
  <si>
    <t>170155001900R</t>
  </si>
  <si>
    <t>Minijeřáb  nosnost 3,83 t, dosah 16,5 m</t>
  </si>
  <si>
    <t>50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</si>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</sst>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" zoomScaleNormal="100" zoomScaleSheetLayoutView="75" workbookViewId="0">
      <selection activeCell="E4" sqref="E4:J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9" t="s">
        <v>24</v>
      </c>
      <c r="C2" s="110"/>
      <c r="D2" s="111" t="s">
        <v>50</v>
      </c>
      <c r="E2" s="112" t="s">
        <v>51</v>
      </c>
      <c r="F2" s="113"/>
      <c r="G2" s="113"/>
      <c r="H2" s="113"/>
      <c r="I2" s="113"/>
      <c r="J2" s="114"/>
      <c r="O2" s="1"/>
    </row>
    <row r="3" spans="1:15" ht="27" customHeight="1" x14ac:dyDescent="0.25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5">
      <c r="A4" s="105">
        <v>21443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23</v>
      </c>
      <c r="D5" s="126" t="s">
        <v>52</v>
      </c>
      <c r="E5" s="88"/>
      <c r="F5" s="88"/>
      <c r="G5" s="88"/>
      <c r="H5" s="18" t="s">
        <v>42</v>
      </c>
      <c r="I5" s="128" t="s">
        <v>56</v>
      </c>
      <c r="J5" s="8"/>
    </row>
    <row r="6" spans="1:15" ht="15.75" customHeight="1" x14ac:dyDescent="0.25">
      <c r="A6" s="2"/>
      <c r="B6" s="28"/>
      <c r="C6" s="53"/>
      <c r="D6" s="108" t="s">
        <v>53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5">
      <c r="A7" s="2"/>
      <c r="B7" s="29"/>
      <c r="C7" s="54"/>
      <c r="D7" s="106" t="s">
        <v>55</v>
      </c>
      <c r="E7" s="127" t="s">
        <v>54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07" t="s">
        <v>57</v>
      </c>
      <c r="H8" s="18" t="s">
        <v>42</v>
      </c>
      <c r="I8" s="128" t="s">
        <v>61</v>
      </c>
      <c r="J8" s="8"/>
    </row>
    <row r="9" spans="1:15" ht="15.75" hidden="1" customHeight="1" x14ac:dyDescent="0.25">
      <c r="A9" s="2"/>
      <c r="B9" s="2"/>
      <c r="D9" s="107" t="s">
        <v>58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0" t="s">
        <v>62</v>
      </c>
      <c r="E11" s="130"/>
      <c r="F11" s="130"/>
      <c r="G11" s="130"/>
      <c r="H11" s="18" t="s">
        <v>42</v>
      </c>
      <c r="I11" s="135"/>
      <c r="J11" s="8"/>
    </row>
    <row r="12" spans="1:15" ht="15.75" customHeight="1" x14ac:dyDescent="0.25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 x14ac:dyDescent="0.25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5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SUMIF(F49:F49,A16,I49:I49)+SUMIF(F49:F49,"PSU",I49:I49)</f>
        <v>0</v>
      </c>
      <c r="J16" s="82"/>
    </row>
    <row r="17" spans="1:10" ht="23.25" customHeight="1" x14ac:dyDescent="0.25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SUMIF(F49:F49,A17,I49:I49)</f>
        <v>0</v>
      </c>
      <c r="J17" s="82"/>
    </row>
    <row r="18" spans="1:10" ht="23.25" customHeight="1" x14ac:dyDescent="0.25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SUMIF(F49:F49,A18,I49:I49)</f>
        <v>0</v>
      </c>
      <c r="J18" s="82"/>
    </row>
    <row r="19" spans="1:10" ht="23.25" customHeight="1" x14ac:dyDescent="0.25">
      <c r="A19" s="197" t="s">
        <v>70</v>
      </c>
      <c r="B19" s="38" t="s">
        <v>29</v>
      </c>
      <c r="C19" s="59"/>
      <c r="D19" s="60"/>
      <c r="E19" s="80"/>
      <c r="F19" s="81"/>
      <c r="G19" s="80"/>
      <c r="H19" s="81"/>
      <c r="I19" s="80">
        <f>SUMIF(F49:F49,A19,I49:I49)</f>
        <v>0</v>
      </c>
      <c r="J19" s="82"/>
    </row>
    <row r="20" spans="1:10" ht="23.25" customHeight="1" x14ac:dyDescent="0.25">
      <c r="A20" s="197" t="s">
        <v>71</v>
      </c>
      <c r="B20" s="38" t="s">
        <v>30</v>
      </c>
      <c r="C20" s="59"/>
      <c r="D20" s="60"/>
      <c r="E20" s="80"/>
      <c r="F20" s="81"/>
      <c r="G20" s="80"/>
      <c r="H20" s="81"/>
      <c r="I20" s="80">
        <f>SUMIF(F49:F49,A20,I49:I49)</f>
        <v>0</v>
      </c>
      <c r="J20" s="82"/>
    </row>
    <row r="21" spans="1:10" ht="23.25" customHeight="1" x14ac:dyDescent="0.25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3"/>
      <c r="D29" s="173"/>
      <c r="E29" s="173"/>
      <c r="F29" s="174"/>
      <c r="G29" s="170">
        <f>A27</f>
        <v>0</v>
      </c>
      <c r="H29" s="170"/>
      <c r="I29" s="170"/>
      <c r="J29" s="175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1"/>
      <c r="D34" s="97"/>
      <c r="E34" s="98"/>
      <c r="G34" s="99" t="s">
        <v>49</v>
      </c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63</v>
      </c>
      <c r="C39" s="148"/>
      <c r="D39" s="148"/>
      <c r="E39" s="148"/>
      <c r="F39" s="149">
        <f>'03 0301 Pol'!AE52</f>
        <v>0</v>
      </c>
      <c r="G39" s="150">
        <f>'03 0301 Pol'!AF52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'03 0301 Pol'!AE52</f>
        <v>0</v>
      </c>
      <c r="G40" s="156">
        <f>'03 0301 Pol'!AF52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'03 0301 Pol'!AE52</f>
        <v>0</v>
      </c>
      <c r="G41" s="151">
        <f>'03 0301 Pol'!AF52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5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66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67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68</v>
      </c>
      <c r="C49" s="185" t="s">
        <v>69</v>
      </c>
      <c r="D49" s="186"/>
      <c r="E49" s="186"/>
      <c r="F49" s="195" t="s">
        <v>28</v>
      </c>
      <c r="G49" s="187"/>
      <c r="H49" s="187"/>
      <c r="I49" s="187">
        <f>'03 0301 Pol'!G8</f>
        <v>0</v>
      </c>
      <c r="J49" s="192" t="str">
        <f>IF(I50=0,"",I49/I50*100)</f>
        <v/>
      </c>
    </row>
    <row r="50" spans="1:10" ht="25.5" customHeight="1" x14ac:dyDescent="0.25">
      <c r="A50" s="180"/>
      <c r="B50" s="188" t="s">
        <v>1</v>
      </c>
      <c r="C50" s="189"/>
      <c r="D50" s="190"/>
      <c r="E50" s="190"/>
      <c r="F50" s="196"/>
      <c r="G50" s="191"/>
      <c r="H50" s="191"/>
      <c r="I50" s="191">
        <f>I49</f>
        <v>0</v>
      </c>
      <c r="J50" s="193" t="str">
        <f>J49</f>
        <v/>
      </c>
    </row>
    <row r="51" spans="1:10" x14ac:dyDescent="0.25">
      <c r="F51" s="136"/>
      <c r="G51" s="136"/>
      <c r="H51" s="136"/>
      <c r="I51" s="136"/>
      <c r="J51" s="194"/>
    </row>
    <row r="52" spans="1:10" x14ac:dyDescent="0.25">
      <c r="F52" s="136"/>
      <c r="G52" s="136"/>
      <c r="H52" s="136"/>
      <c r="I52" s="136"/>
      <c r="J52" s="194"/>
    </row>
    <row r="53" spans="1:10" x14ac:dyDescent="0.25">
      <c r="F53" s="136"/>
      <c r="G53" s="136"/>
      <c r="H53" s="136"/>
      <c r="I53" s="136"/>
      <c r="J53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1" t="s">
        <v>7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50" t="s">
        <v>8</v>
      </c>
      <c r="B2" s="49"/>
      <c r="C2" s="103"/>
      <c r="D2" s="103"/>
      <c r="E2" s="103"/>
      <c r="F2" s="103"/>
      <c r="G2" s="104"/>
    </row>
    <row r="3" spans="1:7" ht="24.9" customHeight="1" x14ac:dyDescent="0.25">
      <c r="A3" s="50" t="s">
        <v>9</v>
      </c>
      <c r="B3" s="49"/>
      <c r="C3" s="103"/>
      <c r="D3" s="103"/>
      <c r="E3" s="103"/>
      <c r="F3" s="103"/>
      <c r="G3" s="104"/>
    </row>
    <row r="4" spans="1:7" ht="24.9" customHeight="1" x14ac:dyDescent="0.25">
      <c r="A4" s="50" t="s">
        <v>10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3F1CE-BD45-48D8-AC51-A25499B55142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36" sqref="F36:F48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7</v>
      </c>
      <c r="B1" s="198"/>
      <c r="C1" s="198"/>
      <c r="D1" s="198"/>
      <c r="E1" s="198"/>
      <c r="F1" s="198"/>
      <c r="G1" s="198"/>
      <c r="AG1" t="s">
        <v>72</v>
      </c>
    </row>
    <row r="2" spans="1:60" ht="25.05" customHeight="1" x14ac:dyDescent="0.25">
      <c r="A2" s="199" t="s">
        <v>8</v>
      </c>
      <c r="B2" s="49" t="s">
        <v>50</v>
      </c>
      <c r="C2" s="202" t="s">
        <v>51</v>
      </c>
      <c r="D2" s="200"/>
      <c r="E2" s="200"/>
      <c r="F2" s="200"/>
      <c r="G2" s="201"/>
      <c r="AG2" t="s">
        <v>73</v>
      </c>
    </row>
    <row r="3" spans="1:60" ht="25.05" customHeight="1" x14ac:dyDescent="0.25">
      <c r="A3" s="199" t="s">
        <v>9</v>
      </c>
      <c r="B3" s="49" t="s">
        <v>45</v>
      </c>
      <c r="C3" s="202" t="s">
        <v>46</v>
      </c>
      <c r="D3" s="200"/>
      <c r="E3" s="200"/>
      <c r="F3" s="200"/>
      <c r="G3" s="201"/>
      <c r="AC3" s="177" t="s">
        <v>74</v>
      </c>
      <c r="AG3" t="s">
        <v>75</v>
      </c>
    </row>
    <row r="4" spans="1:60" ht="25.05" customHeight="1" x14ac:dyDescent="0.25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76</v>
      </c>
    </row>
    <row r="5" spans="1:60" x14ac:dyDescent="0.25">
      <c r="D5" s="10"/>
    </row>
    <row r="6" spans="1:60" ht="39.6" x14ac:dyDescent="0.25">
      <c r="A6" s="209" t="s">
        <v>77</v>
      </c>
      <c r="B6" s="211" t="s">
        <v>78</v>
      </c>
      <c r="C6" s="211" t="s">
        <v>79</v>
      </c>
      <c r="D6" s="210" t="s">
        <v>80</v>
      </c>
      <c r="E6" s="209" t="s">
        <v>81</v>
      </c>
      <c r="F6" s="208" t="s">
        <v>82</v>
      </c>
      <c r="G6" s="209" t="s">
        <v>31</v>
      </c>
      <c r="H6" s="212" t="s">
        <v>32</v>
      </c>
      <c r="I6" s="212" t="s">
        <v>83</v>
      </c>
      <c r="J6" s="212" t="s">
        <v>33</v>
      </c>
      <c r="K6" s="212" t="s">
        <v>84</v>
      </c>
      <c r="L6" s="212" t="s">
        <v>85</v>
      </c>
      <c r="M6" s="212" t="s">
        <v>86</v>
      </c>
      <c r="N6" s="212" t="s">
        <v>87</v>
      </c>
      <c r="O6" s="212" t="s">
        <v>88</v>
      </c>
      <c r="P6" s="212" t="s">
        <v>89</v>
      </c>
      <c r="Q6" s="212" t="s">
        <v>90</v>
      </c>
      <c r="R6" s="212" t="s">
        <v>91</v>
      </c>
      <c r="S6" s="212" t="s">
        <v>92</v>
      </c>
      <c r="T6" s="212" t="s">
        <v>93</v>
      </c>
      <c r="U6" s="212" t="s">
        <v>94</v>
      </c>
      <c r="V6" s="212" t="s">
        <v>95</v>
      </c>
      <c r="W6" s="212" t="s">
        <v>96</v>
      </c>
      <c r="X6" s="212" t="s">
        <v>97</v>
      </c>
      <c r="Y6" s="212" t="s">
        <v>98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39" t="s">
        <v>99</v>
      </c>
      <c r="B8" s="240" t="s">
        <v>68</v>
      </c>
      <c r="C8" s="258" t="s">
        <v>69</v>
      </c>
      <c r="D8" s="241"/>
      <c r="E8" s="242"/>
      <c r="F8" s="243"/>
      <c r="G8" s="244">
        <f>SUMIF(AG9:AG50,"&lt;&gt;NOR",G9:G50)</f>
        <v>0</v>
      </c>
      <c r="H8" s="238"/>
      <c r="I8" s="238">
        <f>SUM(I9:I50)</f>
        <v>0</v>
      </c>
      <c r="J8" s="238"/>
      <c r="K8" s="238">
        <f>SUM(K9:K50)</f>
        <v>3654715</v>
      </c>
      <c r="L8" s="238"/>
      <c r="M8" s="238">
        <f>SUM(M9:M50)</f>
        <v>0</v>
      </c>
      <c r="N8" s="237"/>
      <c r="O8" s="237">
        <f>SUM(O9:O50)</f>
        <v>0</v>
      </c>
      <c r="P8" s="237"/>
      <c r="Q8" s="237">
        <f>SUM(Q9:Q50)</f>
        <v>0</v>
      </c>
      <c r="R8" s="238"/>
      <c r="S8" s="238"/>
      <c r="T8" s="238"/>
      <c r="U8" s="238"/>
      <c r="V8" s="238">
        <f>SUM(V9:V50)</f>
        <v>0</v>
      </c>
      <c r="W8" s="238"/>
      <c r="X8" s="238"/>
      <c r="Y8" s="238"/>
      <c r="AG8" t="s">
        <v>100</v>
      </c>
    </row>
    <row r="9" spans="1:60" outlineLevel="1" x14ac:dyDescent="0.25">
      <c r="A9" s="246">
        <v>1</v>
      </c>
      <c r="B9" s="247" t="s">
        <v>101</v>
      </c>
      <c r="C9" s="259" t="s">
        <v>102</v>
      </c>
      <c r="D9" s="248" t="s">
        <v>103</v>
      </c>
      <c r="E9" s="249">
        <v>1</v>
      </c>
      <c r="F9" s="250"/>
      <c r="G9" s="251">
        <f>ROUND(E9*F9,2)</f>
        <v>0</v>
      </c>
      <c r="H9" s="234">
        <v>0</v>
      </c>
      <c r="I9" s="233">
        <f>ROUND(E9*H9,2)</f>
        <v>0</v>
      </c>
      <c r="J9" s="234">
        <v>3316000</v>
      </c>
      <c r="K9" s="233">
        <f>ROUND(E9*J9,2)</f>
        <v>3316000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104</v>
      </c>
      <c r="T9" s="233" t="s">
        <v>105</v>
      </c>
      <c r="U9" s="233">
        <v>0</v>
      </c>
      <c r="V9" s="233">
        <f>ROUND(E9*U9,2)</f>
        <v>0</v>
      </c>
      <c r="W9" s="233"/>
      <c r="X9" s="233" t="s">
        <v>106</v>
      </c>
      <c r="Y9" s="233" t="s">
        <v>107</v>
      </c>
      <c r="Z9" s="213"/>
      <c r="AA9" s="213"/>
      <c r="AB9" s="213"/>
      <c r="AC9" s="213"/>
      <c r="AD9" s="213"/>
      <c r="AE9" s="213"/>
      <c r="AF9" s="213"/>
      <c r="AG9" s="213" t="s">
        <v>108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30"/>
      <c r="B10" s="231"/>
      <c r="C10" s="260" t="s">
        <v>109</v>
      </c>
      <c r="D10" s="235"/>
      <c r="E10" s="236"/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3"/>
      <c r="AA10" s="213"/>
      <c r="AB10" s="213"/>
      <c r="AC10" s="213"/>
      <c r="AD10" s="213"/>
      <c r="AE10" s="213"/>
      <c r="AF10" s="213"/>
      <c r="AG10" s="213" t="s">
        <v>110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5">
      <c r="A11" s="230"/>
      <c r="B11" s="231"/>
      <c r="C11" s="260" t="s">
        <v>111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3"/>
      <c r="AA11" s="213"/>
      <c r="AB11" s="213"/>
      <c r="AC11" s="213"/>
      <c r="AD11" s="213"/>
      <c r="AE11" s="213"/>
      <c r="AF11" s="213"/>
      <c r="AG11" s="213" t="s">
        <v>110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5">
      <c r="A12" s="230"/>
      <c r="B12" s="231"/>
      <c r="C12" s="260" t="s">
        <v>112</v>
      </c>
      <c r="D12" s="235"/>
      <c r="E12" s="236"/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3"/>
      <c r="AA12" s="213"/>
      <c r="AB12" s="213"/>
      <c r="AC12" s="213"/>
      <c r="AD12" s="213"/>
      <c r="AE12" s="213"/>
      <c r="AF12" s="213"/>
      <c r="AG12" s="213" t="s">
        <v>110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0.399999999999999" outlineLevel="3" x14ac:dyDescent="0.25">
      <c r="A13" s="230"/>
      <c r="B13" s="231"/>
      <c r="C13" s="260" t="s">
        <v>113</v>
      </c>
      <c r="D13" s="235"/>
      <c r="E13" s="236"/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3"/>
      <c r="AA13" s="213"/>
      <c r="AB13" s="213"/>
      <c r="AC13" s="213"/>
      <c r="AD13" s="213"/>
      <c r="AE13" s="213"/>
      <c r="AF13" s="213"/>
      <c r="AG13" s="213" t="s">
        <v>110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3" x14ac:dyDescent="0.25">
      <c r="A14" s="230"/>
      <c r="B14" s="231"/>
      <c r="C14" s="260" t="s">
        <v>114</v>
      </c>
      <c r="D14" s="235"/>
      <c r="E14" s="236"/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3"/>
      <c r="AA14" s="213"/>
      <c r="AB14" s="213"/>
      <c r="AC14" s="213"/>
      <c r="AD14" s="213"/>
      <c r="AE14" s="213"/>
      <c r="AF14" s="213"/>
      <c r="AG14" s="213" t="s">
        <v>110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5">
      <c r="A15" s="230"/>
      <c r="B15" s="231"/>
      <c r="C15" s="260" t="s">
        <v>115</v>
      </c>
      <c r="D15" s="235"/>
      <c r="E15" s="236"/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3"/>
      <c r="AA15" s="213"/>
      <c r="AB15" s="213"/>
      <c r="AC15" s="213"/>
      <c r="AD15" s="213"/>
      <c r="AE15" s="213"/>
      <c r="AF15" s="213"/>
      <c r="AG15" s="213" t="s">
        <v>110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3" x14ac:dyDescent="0.25">
      <c r="A16" s="230"/>
      <c r="B16" s="231"/>
      <c r="C16" s="260" t="s">
        <v>116</v>
      </c>
      <c r="D16" s="235"/>
      <c r="E16" s="236"/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3"/>
      <c r="AA16" s="213"/>
      <c r="AB16" s="213"/>
      <c r="AC16" s="213"/>
      <c r="AD16" s="213"/>
      <c r="AE16" s="213"/>
      <c r="AF16" s="213"/>
      <c r="AG16" s="213" t="s">
        <v>110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5">
      <c r="A17" s="230"/>
      <c r="B17" s="231"/>
      <c r="C17" s="260" t="s">
        <v>117</v>
      </c>
      <c r="D17" s="235"/>
      <c r="E17" s="236"/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3"/>
      <c r="AA17" s="213"/>
      <c r="AB17" s="213"/>
      <c r="AC17" s="213"/>
      <c r="AD17" s="213"/>
      <c r="AE17" s="213"/>
      <c r="AF17" s="213"/>
      <c r="AG17" s="213" t="s">
        <v>110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5">
      <c r="A18" s="230"/>
      <c r="B18" s="231"/>
      <c r="C18" s="260" t="s">
        <v>118</v>
      </c>
      <c r="D18" s="235"/>
      <c r="E18" s="236"/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3"/>
      <c r="AA18" s="213"/>
      <c r="AB18" s="213"/>
      <c r="AC18" s="213"/>
      <c r="AD18" s="213"/>
      <c r="AE18" s="213"/>
      <c r="AF18" s="213"/>
      <c r="AG18" s="213" t="s">
        <v>110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5">
      <c r="A19" s="230"/>
      <c r="B19" s="231"/>
      <c r="C19" s="260" t="s">
        <v>119</v>
      </c>
      <c r="D19" s="235"/>
      <c r="E19" s="236"/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3"/>
      <c r="AA19" s="213"/>
      <c r="AB19" s="213"/>
      <c r="AC19" s="213"/>
      <c r="AD19" s="213"/>
      <c r="AE19" s="213"/>
      <c r="AF19" s="213"/>
      <c r="AG19" s="213" t="s">
        <v>110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5">
      <c r="A20" s="230"/>
      <c r="B20" s="231"/>
      <c r="C20" s="260" t="s">
        <v>120</v>
      </c>
      <c r="D20" s="235"/>
      <c r="E20" s="236"/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3"/>
      <c r="AA20" s="213"/>
      <c r="AB20" s="213"/>
      <c r="AC20" s="213"/>
      <c r="AD20" s="213"/>
      <c r="AE20" s="213"/>
      <c r="AF20" s="213"/>
      <c r="AG20" s="213" t="s">
        <v>110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0.399999999999999" outlineLevel="3" x14ac:dyDescent="0.25">
      <c r="A21" s="230"/>
      <c r="B21" s="231"/>
      <c r="C21" s="260" t="s">
        <v>121</v>
      </c>
      <c r="D21" s="235"/>
      <c r="E21" s="236"/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3"/>
      <c r="AA21" s="213"/>
      <c r="AB21" s="213"/>
      <c r="AC21" s="213"/>
      <c r="AD21" s="213"/>
      <c r="AE21" s="213"/>
      <c r="AF21" s="213"/>
      <c r="AG21" s="213" t="s">
        <v>110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0.399999999999999" outlineLevel="3" x14ac:dyDescent="0.25">
      <c r="A22" s="230"/>
      <c r="B22" s="231"/>
      <c r="C22" s="260" t="s">
        <v>122</v>
      </c>
      <c r="D22" s="235"/>
      <c r="E22" s="236"/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3"/>
      <c r="AA22" s="213"/>
      <c r="AB22" s="213"/>
      <c r="AC22" s="213"/>
      <c r="AD22" s="213"/>
      <c r="AE22" s="213"/>
      <c r="AF22" s="213"/>
      <c r="AG22" s="213" t="s">
        <v>110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5">
      <c r="A23" s="230"/>
      <c r="B23" s="231"/>
      <c r="C23" s="260" t="s">
        <v>123</v>
      </c>
      <c r="D23" s="235"/>
      <c r="E23" s="236"/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3"/>
      <c r="AA23" s="213"/>
      <c r="AB23" s="213"/>
      <c r="AC23" s="213"/>
      <c r="AD23" s="213"/>
      <c r="AE23" s="213"/>
      <c r="AF23" s="213"/>
      <c r="AG23" s="213" t="s">
        <v>110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0.399999999999999" outlineLevel="3" x14ac:dyDescent="0.25">
      <c r="A24" s="230"/>
      <c r="B24" s="231"/>
      <c r="C24" s="260" t="s">
        <v>124</v>
      </c>
      <c r="D24" s="235"/>
      <c r="E24" s="236"/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3"/>
      <c r="AA24" s="213"/>
      <c r="AB24" s="213"/>
      <c r="AC24" s="213"/>
      <c r="AD24" s="213"/>
      <c r="AE24" s="213"/>
      <c r="AF24" s="213"/>
      <c r="AG24" s="213" t="s">
        <v>110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0.399999999999999" outlineLevel="3" x14ac:dyDescent="0.25">
      <c r="A25" s="230"/>
      <c r="B25" s="231"/>
      <c r="C25" s="260" t="s">
        <v>125</v>
      </c>
      <c r="D25" s="235"/>
      <c r="E25" s="236"/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3"/>
      <c r="AA25" s="213"/>
      <c r="AB25" s="213"/>
      <c r="AC25" s="213"/>
      <c r="AD25" s="213"/>
      <c r="AE25" s="213"/>
      <c r="AF25" s="213"/>
      <c r="AG25" s="213" t="s">
        <v>110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0.399999999999999" outlineLevel="3" x14ac:dyDescent="0.25">
      <c r="A26" s="230"/>
      <c r="B26" s="231"/>
      <c r="C26" s="260" t="s">
        <v>126</v>
      </c>
      <c r="D26" s="235"/>
      <c r="E26" s="236"/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3"/>
      <c r="AA26" s="213"/>
      <c r="AB26" s="213"/>
      <c r="AC26" s="213"/>
      <c r="AD26" s="213"/>
      <c r="AE26" s="213"/>
      <c r="AF26" s="213"/>
      <c r="AG26" s="213" t="s">
        <v>110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0.399999999999999" outlineLevel="3" x14ac:dyDescent="0.25">
      <c r="A27" s="230"/>
      <c r="B27" s="231"/>
      <c r="C27" s="260" t="s">
        <v>127</v>
      </c>
      <c r="D27" s="235"/>
      <c r="E27" s="236"/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3"/>
      <c r="AA27" s="213"/>
      <c r="AB27" s="213"/>
      <c r="AC27" s="213"/>
      <c r="AD27" s="213"/>
      <c r="AE27" s="213"/>
      <c r="AF27" s="213"/>
      <c r="AG27" s="213" t="s">
        <v>110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0.399999999999999" outlineLevel="3" x14ac:dyDescent="0.25">
      <c r="A28" s="230"/>
      <c r="B28" s="231"/>
      <c r="C28" s="260" t="s">
        <v>128</v>
      </c>
      <c r="D28" s="235"/>
      <c r="E28" s="236"/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3"/>
      <c r="AA28" s="213"/>
      <c r="AB28" s="213"/>
      <c r="AC28" s="213"/>
      <c r="AD28" s="213"/>
      <c r="AE28" s="213"/>
      <c r="AF28" s="213"/>
      <c r="AG28" s="213" t="s">
        <v>110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5">
      <c r="A29" s="230"/>
      <c r="B29" s="231"/>
      <c r="C29" s="260" t="s">
        <v>129</v>
      </c>
      <c r="D29" s="235"/>
      <c r="E29" s="236">
        <v>1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3"/>
      <c r="AA29" s="213"/>
      <c r="AB29" s="213"/>
      <c r="AC29" s="213"/>
      <c r="AD29" s="213"/>
      <c r="AE29" s="213"/>
      <c r="AF29" s="213"/>
      <c r="AG29" s="213" t="s">
        <v>110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5">
      <c r="A30" s="230"/>
      <c r="B30" s="231"/>
      <c r="C30" s="260" t="s">
        <v>130</v>
      </c>
      <c r="D30" s="235"/>
      <c r="E30" s="236"/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3"/>
      <c r="AA30" s="213"/>
      <c r="AB30" s="213"/>
      <c r="AC30" s="213"/>
      <c r="AD30" s="213"/>
      <c r="AE30" s="213"/>
      <c r="AF30" s="213"/>
      <c r="AG30" s="213" t="s">
        <v>110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5">
      <c r="A31" s="230"/>
      <c r="B31" s="231"/>
      <c r="C31" s="260" t="s">
        <v>131</v>
      </c>
      <c r="D31" s="235"/>
      <c r="E31" s="236"/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3"/>
      <c r="AA31" s="213"/>
      <c r="AB31" s="213"/>
      <c r="AC31" s="213"/>
      <c r="AD31" s="213"/>
      <c r="AE31" s="213"/>
      <c r="AF31" s="213"/>
      <c r="AG31" s="213" t="s">
        <v>110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5">
      <c r="A32" s="230"/>
      <c r="B32" s="231"/>
      <c r="C32" s="260" t="s">
        <v>132</v>
      </c>
      <c r="D32" s="235"/>
      <c r="E32" s="236"/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3"/>
      <c r="AA32" s="213"/>
      <c r="AB32" s="213"/>
      <c r="AC32" s="213"/>
      <c r="AD32" s="213"/>
      <c r="AE32" s="213"/>
      <c r="AF32" s="213"/>
      <c r="AG32" s="213" t="s">
        <v>110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0.399999999999999" outlineLevel="3" x14ac:dyDescent="0.25">
      <c r="A33" s="230"/>
      <c r="B33" s="231"/>
      <c r="C33" s="260" t="s">
        <v>133</v>
      </c>
      <c r="D33" s="235"/>
      <c r="E33" s="236"/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3"/>
      <c r="AA33" s="213"/>
      <c r="AB33" s="213"/>
      <c r="AC33" s="213"/>
      <c r="AD33" s="213"/>
      <c r="AE33" s="213"/>
      <c r="AF33" s="213"/>
      <c r="AG33" s="213" t="s">
        <v>110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0.399999999999999" outlineLevel="3" x14ac:dyDescent="0.25">
      <c r="A34" s="230"/>
      <c r="B34" s="231"/>
      <c r="C34" s="260" t="s">
        <v>134</v>
      </c>
      <c r="D34" s="235"/>
      <c r="E34" s="236"/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3"/>
      <c r="AA34" s="213"/>
      <c r="AB34" s="213"/>
      <c r="AC34" s="213"/>
      <c r="AD34" s="213"/>
      <c r="AE34" s="213"/>
      <c r="AF34" s="213"/>
      <c r="AG34" s="213" t="s">
        <v>110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5">
      <c r="A35" s="230"/>
      <c r="B35" s="231"/>
      <c r="C35" s="260" t="s">
        <v>135</v>
      </c>
      <c r="D35" s="235"/>
      <c r="E35" s="236"/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3"/>
      <c r="AA35" s="213"/>
      <c r="AB35" s="213"/>
      <c r="AC35" s="213"/>
      <c r="AD35" s="213"/>
      <c r="AE35" s="213"/>
      <c r="AF35" s="213"/>
      <c r="AG35" s="213" t="s">
        <v>110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0.399999999999999" outlineLevel="1" x14ac:dyDescent="0.25">
      <c r="A36" s="252">
        <v>2</v>
      </c>
      <c r="B36" s="253" t="s">
        <v>136</v>
      </c>
      <c r="C36" s="261" t="s">
        <v>137</v>
      </c>
      <c r="D36" s="254" t="s">
        <v>103</v>
      </c>
      <c r="E36" s="255">
        <v>1</v>
      </c>
      <c r="F36" s="256"/>
      <c r="G36" s="257">
        <f>ROUND(E36*F36,2)</f>
        <v>0</v>
      </c>
      <c r="H36" s="234">
        <v>0</v>
      </c>
      <c r="I36" s="233">
        <f>ROUND(E36*H36,2)</f>
        <v>0</v>
      </c>
      <c r="J36" s="234">
        <v>10000</v>
      </c>
      <c r="K36" s="233">
        <f>ROUND(E36*J36,2)</f>
        <v>10000</v>
      </c>
      <c r="L36" s="233">
        <v>21</v>
      </c>
      <c r="M36" s="233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104</v>
      </c>
      <c r="T36" s="233" t="s">
        <v>105</v>
      </c>
      <c r="U36" s="233">
        <v>0</v>
      </c>
      <c r="V36" s="233">
        <f>ROUND(E36*U36,2)</f>
        <v>0</v>
      </c>
      <c r="W36" s="233"/>
      <c r="X36" s="233" t="s">
        <v>106</v>
      </c>
      <c r="Y36" s="233" t="s">
        <v>107</v>
      </c>
      <c r="Z36" s="213"/>
      <c r="AA36" s="213"/>
      <c r="AB36" s="213"/>
      <c r="AC36" s="213"/>
      <c r="AD36" s="213"/>
      <c r="AE36" s="213"/>
      <c r="AF36" s="213"/>
      <c r="AG36" s="213" t="s">
        <v>108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46">
        <v>3</v>
      </c>
      <c r="B37" s="247" t="s">
        <v>138</v>
      </c>
      <c r="C37" s="259" t="s">
        <v>139</v>
      </c>
      <c r="D37" s="248" t="s">
        <v>103</v>
      </c>
      <c r="E37" s="249">
        <v>1</v>
      </c>
      <c r="F37" s="250"/>
      <c r="G37" s="251">
        <f>ROUND(E37*F37,2)</f>
        <v>0</v>
      </c>
      <c r="H37" s="234">
        <v>0</v>
      </c>
      <c r="I37" s="233">
        <f>ROUND(E37*H37,2)</f>
        <v>0</v>
      </c>
      <c r="J37" s="234">
        <v>30000</v>
      </c>
      <c r="K37" s="233">
        <f>ROUND(E37*J37,2)</f>
        <v>30000</v>
      </c>
      <c r="L37" s="233">
        <v>21</v>
      </c>
      <c r="M37" s="233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3"/>
      <c r="S37" s="233" t="s">
        <v>104</v>
      </c>
      <c r="T37" s="233" t="s">
        <v>105</v>
      </c>
      <c r="U37" s="233">
        <v>0</v>
      </c>
      <c r="V37" s="233">
        <f>ROUND(E37*U37,2)</f>
        <v>0</v>
      </c>
      <c r="W37" s="233"/>
      <c r="X37" s="233" t="s">
        <v>106</v>
      </c>
      <c r="Y37" s="233" t="s">
        <v>107</v>
      </c>
      <c r="Z37" s="213"/>
      <c r="AA37" s="213"/>
      <c r="AB37" s="213"/>
      <c r="AC37" s="213"/>
      <c r="AD37" s="213"/>
      <c r="AE37" s="213"/>
      <c r="AF37" s="213"/>
      <c r="AG37" s="213" t="s">
        <v>108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0.399999999999999" outlineLevel="2" x14ac:dyDescent="0.25">
      <c r="A38" s="230"/>
      <c r="B38" s="231"/>
      <c r="C38" s="260" t="s">
        <v>140</v>
      </c>
      <c r="D38" s="235"/>
      <c r="E38" s="236"/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3"/>
      <c r="AA38" s="213"/>
      <c r="AB38" s="213"/>
      <c r="AC38" s="213"/>
      <c r="AD38" s="213"/>
      <c r="AE38" s="213"/>
      <c r="AF38" s="213"/>
      <c r="AG38" s="213" t="s">
        <v>110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0.399999999999999" outlineLevel="3" x14ac:dyDescent="0.25">
      <c r="A39" s="230"/>
      <c r="B39" s="231"/>
      <c r="C39" s="260" t="s">
        <v>141</v>
      </c>
      <c r="D39" s="235"/>
      <c r="E39" s="236"/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3"/>
      <c r="AA39" s="213"/>
      <c r="AB39" s="213"/>
      <c r="AC39" s="213"/>
      <c r="AD39" s="213"/>
      <c r="AE39" s="213"/>
      <c r="AF39" s="213"/>
      <c r="AG39" s="213" t="s">
        <v>110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5">
      <c r="A40" s="230"/>
      <c r="B40" s="231"/>
      <c r="C40" s="260" t="s">
        <v>142</v>
      </c>
      <c r="D40" s="235"/>
      <c r="E40" s="236">
        <v>1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3"/>
      <c r="AA40" s="213"/>
      <c r="AB40" s="213"/>
      <c r="AC40" s="213"/>
      <c r="AD40" s="213"/>
      <c r="AE40" s="213"/>
      <c r="AF40" s="213"/>
      <c r="AG40" s="213" t="s">
        <v>110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52">
        <v>4</v>
      </c>
      <c r="B41" s="253" t="s">
        <v>143</v>
      </c>
      <c r="C41" s="261" t="s">
        <v>144</v>
      </c>
      <c r="D41" s="254" t="s">
        <v>145</v>
      </c>
      <c r="E41" s="255">
        <v>1</v>
      </c>
      <c r="F41" s="256"/>
      <c r="G41" s="257">
        <f>ROUND(E41*F41,2)</f>
        <v>0</v>
      </c>
      <c r="H41" s="234">
        <v>0</v>
      </c>
      <c r="I41" s="233">
        <f>ROUND(E41*H41,2)</f>
        <v>0</v>
      </c>
      <c r="J41" s="234">
        <v>5000</v>
      </c>
      <c r="K41" s="233">
        <f>ROUND(E41*J41,2)</f>
        <v>5000</v>
      </c>
      <c r="L41" s="233">
        <v>21</v>
      </c>
      <c r="M41" s="233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3"/>
      <c r="S41" s="233" t="s">
        <v>104</v>
      </c>
      <c r="T41" s="233" t="s">
        <v>105</v>
      </c>
      <c r="U41" s="233">
        <v>0</v>
      </c>
      <c r="V41" s="233">
        <f>ROUND(E41*U41,2)</f>
        <v>0</v>
      </c>
      <c r="W41" s="233"/>
      <c r="X41" s="233" t="s">
        <v>106</v>
      </c>
      <c r="Y41" s="233" t="s">
        <v>107</v>
      </c>
      <c r="Z41" s="213"/>
      <c r="AA41" s="213"/>
      <c r="AB41" s="213"/>
      <c r="AC41" s="213"/>
      <c r="AD41" s="213"/>
      <c r="AE41" s="213"/>
      <c r="AF41" s="213"/>
      <c r="AG41" s="213" t="s">
        <v>108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52">
        <v>5</v>
      </c>
      <c r="B42" s="253" t="s">
        <v>146</v>
      </c>
      <c r="C42" s="261" t="s">
        <v>147</v>
      </c>
      <c r="D42" s="254" t="s">
        <v>148</v>
      </c>
      <c r="E42" s="255">
        <v>1</v>
      </c>
      <c r="F42" s="256"/>
      <c r="G42" s="257">
        <f>ROUND(E42*F42,2)</f>
        <v>0</v>
      </c>
      <c r="H42" s="234">
        <v>0</v>
      </c>
      <c r="I42" s="233">
        <f>ROUND(E42*H42,2)</f>
        <v>0</v>
      </c>
      <c r="J42" s="234">
        <v>9000</v>
      </c>
      <c r="K42" s="233">
        <f>ROUND(E42*J42,2)</f>
        <v>9000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104</v>
      </c>
      <c r="T42" s="233" t="s">
        <v>105</v>
      </c>
      <c r="U42" s="233">
        <v>0</v>
      </c>
      <c r="V42" s="233">
        <f>ROUND(E42*U42,2)</f>
        <v>0</v>
      </c>
      <c r="W42" s="233"/>
      <c r="X42" s="233" t="s">
        <v>106</v>
      </c>
      <c r="Y42" s="233" t="s">
        <v>107</v>
      </c>
      <c r="Z42" s="213"/>
      <c r="AA42" s="213"/>
      <c r="AB42" s="213"/>
      <c r="AC42" s="213"/>
      <c r="AD42" s="213"/>
      <c r="AE42" s="213"/>
      <c r="AF42" s="213"/>
      <c r="AG42" s="213" t="s">
        <v>108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52">
        <v>6</v>
      </c>
      <c r="B43" s="253" t="s">
        <v>149</v>
      </c>
      <c r="C43" s="261" t="s">
        <v>150</v>
      </c>
      <c r="D43" s="254" t="s">
        <v>148</v>
      </c>
      <c r="E43" s="255">
        <v>1</v>
      </c>
      <c r="F43" s="256"/>
      <c r="G43" s="257">
        <f>ROUND(E43*F43,2)</f>
        <v>0</v>
      </c>
      <c r="H43" s="234">
        <v>0</v>
      </c>
      <c r="I43" s="233">
        <f>ROUND(E43*H43,2)</f>
        <v>0</v>
      </c>
      <c r="J43" s="234">
        <v>159120</v>
      </c>
      <c r="K43" s="233">
        <f>ROUND(E43*J43,2)</f>
        <v>159120</v>
      </c>
      <c r="L43" s="233">
        <v>21</v>
      </c>
      <c r="M43" s="233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104</v>
      </c>
      <c r="T43" s="233" t="s">
        <v>105</v>
      </c>
      <c r="U43" s="233">
        <v>0</v>
      </c>
      <c r="V43" s="233">
        <f>ROUND(E43*U43,2)</f>
        <v>0</v>
      </c>
      <c r="W43" s="233"/>
      <c r="X43" s="233" t="s">
        <v>106</v>
      </c>
      <c r="Y43" s="233" t="s">
        <v>107</v>
      </c>
      <c r="Z43" s="213"/>
      <c r="AA43" s="213"/>
      <c r="AB43" s="213"/>
      <c r="AC43" s="213"/>
      <c r="AD43" s="213"/>
      <c r="AE43" s="213"/>
      <c r="AF43" s="213"/>
      <c r="AG43" s="213" t="s">
        <v>108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52">
        <v>7</v>
      </c>
      <c r="B44" s="253" t="s">
        <v>151</v>
      </c>
      <c r="C44" s="261" t="s">
        <v>152</v>
      </c>
      <c r="D44" s="254" t="s">
        <v>148</v>
      </c>
      <c r="E44" s="255">
        <v>1</v>
      </c>
      <c r="F44" s="256"/>
      <c r="G44" s="257">
        <f>ROUND(E44*F44,2)</f>
        <v>0</v>
      </c>
      <c r="H44" s="234">
        <v>0</v>
      </c>
      <c r="I44" s="233">
        <f>ROUND(E44*H44,2)</f>
        <v>0</v>
      </c>
      <c r="J44" s="234">
        <v>77350</v>
      </c>
      <c r="K44" s="233">
        <f>ROUND(E44*J44,2)</f>
        <v>77350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104</v>
      </c>
      <c r="T44" s="233" t="s">
        <v>105</v>
      </c>
      <c r="U44" s="233">
        <v>0</v>
      </c>
      <c r="V44" s="233">
        <f>ROUND(E44*U44,2)</f>
        <v>0</v>
      </c>
      <c r="W44" s="233"/>
      <c r="X44" s="233" t="s">
        <v>106</v>
      </c>
      <c r="Y44" s="233" t="s">
        <v>107</v>
      </c>
      <c r="Z44" s="213"/>
      <c r="AA44" s="213"/>
      <c r="AB44" s="213"/>
      <c r="AC44" s="213"/>
      <c r="AD44" s="213"/>
      <c r="AE44" s="213"/>
      <c r="AF44" s="213"/>
      <c r="AG44" s="213" t="s">
        <v>108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46">
        <v>8</v>
      </c>
      <c r="B45" s="247" t="s">
        <v>153</v>
      </c>
      <c r="C45" s="259" t="s">
        <v>154</v>
      </c>
      <c r="D45" s="248" t="s">
        <v>155</v>
      </c>
      <c r="E45" s="249">
        <v>30</v>
      </c>
      <c r="F45" s="250"/>
      <c r="G45" s="251">
        <f>ROUND(E45*F45,2)</f>
        <v>0</v>
      </c>
      <c r="H45" s="234">
        <v>0</v>
      </c>
      <c r="I45" s="233">
        <f>ROUND(E45*H45,2)</f>
        <v>0</v>
      </c>
      <c r="J45" s="234">
        <v>281.5</v>
      </c>
      <c r="K45" s="233">
        <f>ROUND(E45*J45,2)</f>
        <v>8445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 t="s">
        <v>156</v>
      </c>
      <c r="S45" s="233" t="s">
        <v>157</v>
      </c>
      <c r="T45" s="233" t="s">
        <v>158</v>
      </c>
      <c r="U45" s="233">
        <v>0</v>
      </c>
      <c r="V45" s="233">
        <f>ROUND(E45*U45,2)</f>
        <v>0</v>
      </c>
      <c r="W45" s="233"/>
      <c r="X45" s="233" t="s">
        <v>159</v>
      </c>
      <c r="Y45" s="233" t="s">
        <v>107</v>
      </c>
      <c r="Z45" s="213"/>
      <c r="AA45" s="213"/>
      <c r="AB45" s="213"/>
      <c r="AC45" s="213"/>
      <c r="AD45" s="213"/>
      <c r="AE45" s="213"/>
      <c r="AF45" s="213"/>
      <c r="AG45" s="213" t="s">
        <v>160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5">
      <c r="A46" s="230"/>
      <c r="B46" s="231"/>
      <c r="C46" s="260" t="s">
        <v>161</v>
      </c>
      <c r="D46" s="235"/>
      <c r="E46" s="236">
        <v>30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3"/>
      <c r="AA46" s="213"/>
      <c r="AB46" s="213"/>
      <c r="AC46" s="213"/>
      <c r="AD46" s="213"/>
      <c r="AE46" s="213"/>
      <c r="AF46" s="213"/>
      <c r="AG46" s="213" t="s">
        <v>110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0.399999999999999" outlineLevel="3" x14ac:dyDescent="0.25">
      <c r="A47" s="230"/>
      <c r="B47" s="231"/>
      <c r="C47" s="260" t="s">
        <v>162</v>
      </c>
      <c r="D47" s="235"/>
      <c r="E47" s="236"/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3"/>
      <c r="AA47" s="213"/>
      <c r="AB47" s="213"/>
      <c r="AC47" s="213"/>
      <c r="AD47" s="213"/>
      <c r="AE47" s="213"/>
      <c r="AF47" s="213"/>
      <c r="AG47" s="213" t="s">
        <v>110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46">
        <v>9</v>
      </c>
      <c r="B48" s="247" t="s">
        <v>163</v>
      </c>
      <c r="C48" s="259" t="s">
        <v>164</v>
      </c>
      <c r="D48" s="248" t="s">
        <v>155</v>
      </c>
      <c r="E48" s="249">
        <v>50</v>
      </c>
      <c r="F48" s="250"/>
      <c r="G48" s="251">
        <f>ROUND(E48*F48,2)</f>
        <v>0</v>
      </c>
      <c r="H48" s="234">
        <v>0</v>
      </c>
      <c r="I48" s="233">
        <f>ROUND(E48*H48,2)</f>
        <v>0</v>
      </c>
      <c r="J48" s="234">
        <v>796</v>
      </c>
      <c r="K48" s="233">
        <f>ROUND(E48*J48,2)</f>
        <v>39800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 t="s">
        <v>156</v>
      </c>
      <c r="S48" s="233" t="s">
        <v>157</v>
      </c>
      <c r="T48" s="233" t="s">
        <v>158</v>
      </c>
      <c r="U48" s="233">
        <v>0</v>
      </c>
      <c r="V48" s="233">
        <f>ROUND(E48*U48,2)</f>
        <v>0</v>
      </c>
      <c r="W48" s="233"/>
      <c r="X48" s="233" t="s">
        <v>159</v>
      </c>
      <c r="Y48" s="233" t="s">
        <v>107</v>
      </c>
      <c r="Z48" s="213"/>
      <c r="AA48" s="213"/>
      <c r="AB48" s="213"/>
      <c r="AC48" s="213"/>
      <c r="AD48" s="213"/>
      <c r="AE48" s="213"/>
      <c r="AF48" s="213"/>
      <c r="AG48" s="213" t="s">
        <v>160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5">
      <c r="A49" s="230"/>
      <c r="B49" s="231"/>
      <c r="C49" s="260" t="s">
        <v>165</v>
      </c>
      <c r="D49" s="235"/>
      <c r="E49" s="236">
        <v>50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3"/>
      <c r="AA49" s="213"/>
      <c r="AB49" s="213"/>
      <c r="AC49" s="213"/>
      <c r="AD49" s="213"/>
      <c r="AE49" s="213"/>
      <c r="AF49" s="213"/>
      <c r="AG49" s="213" t="s">
        <v>110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0.399999999999999" outlineLevel="3" x14ac:dyDescent="0.25">
      <c r="A50" s="230"/>
      <c r="B50" s="231"/>
      <c r="C50" s="260" t="s">
        <v>162</v>
      </c>
      <c r="D50" s="235"/>
      <c r="E50" s="236"/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3"/>
      <c r="AA50" s="213"/>
      <c r="AB50" s="213"/>
      <c r="AC50" s="213"/>
      <c r="AD50" s="213"/>
      <c r="AE50" s="213"/>
      <c r="AF50" s="213"/>
      <c r="AG50" s="213" t="s">
        <v>110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5">
      <c r="A51" s="3"/>
      <c r="B51" s="4"/>
      <c r="C51" s="26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85</v>
      </c>
    </row>
    <row r="52" spans="1:60" x14ac:dyDescent="0.25">
      <c r="A52" s="216"/>
      <c r="B52" s="217" t="s">
        <v>31</v>
      </c>
      <c r="C52" s="263"/>
      <c r="D52" s="218"/>
      <c r="E52" s="219"/>
      <c r="F52" s="219"/>
      <c r="G52" s="245">
        <f>G8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166</v>
      </c>
    </row>
    <row r="53" spans="1:60" x14ac:dyDescent="0.25">
      <c r="A53" s="3"/>
      <c r="B53" s="4"/>
      <c r="C53" s="262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25">
      <c r="A54" s="3"/>
      <c r="B54" s="4"/>
      <c r="C54" s="262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5">
      <c r="A55" s="220" t="s">
        <v>167</v>
      </c>
      <c r="B55" s="220"/>
      <c r="C55" s="264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5">
      <c r="A56" s="221"/>
      <c r="B56" s="222"/>
      <c r="C56" s="265"/>
      <c r="D56" s="222"/>
      <c r="E56" s="222"/>
      <c r="F56" s="222"/>
      <c r="G56" s="22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168</v>
      </c>
    </row>
    <row r="57" spans="1:60" x14ac:dyDescent="0.25">
      <c r="A57" s="224"/>
      <c r="B57" s="225"/>
      <c r="C57" s="266"/>
      <c r="D57" s="225"/>
      <c r="E57" s="225"/>
      <c r="F57" s="225"/>
      <c r="G57" s="226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24"/>
      <c r="B58" s="225"/>
      <c r="C58" s="266"/>
      <c r="D58" s="225"/>
      <c r="E58" s="225"/>
      <c r="F58" s="225"/>
      <c r="G58" s="226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5">
      <c r="A59" s="224"/>
      <c r="B59" s="225"/>
      <c r="C59" s="266"/>
      <c r="D59" s="225"/>
      <c r="E59" s="225"/>
      <c r="F59" s="225"/>
      <c r="G59" s="226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227"/>
      <c r="B60" s="228"/>
      <c r="C60" s="267"/>
      <c r="D60" s="228"/>
      <c r="E60" s="228"/>
      <c r="F60" s="228"/>
      <c r="G60" s="229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3"/>
      <c r="B61" s="4"/>
      <c r="C61" s="262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C62" s="268"/>
      <c r="D62" s="10"/>
      <c r="AG62" t="s">
        <v>169</v>
      </c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55:C55"/>
    <mergeCell ref="A56:G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03 0301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0301 Pol'!Názvy_tisku</vt:lpstr>
      <vt:lpstr>oadresa</vt:lpstr>
      <vt:lpstr>Stavba!Objednatel</vt:lpstr>
      <vt:lpstr>Stavba!Objekt</vt:lpstr>
      <vt:lpstr>'03 0301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2025-08-04T06:31:24Z</dcterms:modified>
</cp:coreProperties>
</file>